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Sheet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/>
  <c r="E29"/>
  <c r="E26"/>
  <c r="G25"/>
  <c r="E25"/>
  <c r="G24"/>
  <c r="E24"/>
  <c r="C22"/>
  <c r="E21"/>
  <c r="G20"/>
  <c r="E20"/>
  <c r="G19"/>
  <c r="E19"/>
  <c r="G18"/>
  <c r="E18"/>
  <c r="G17"/>
  <c r="E17"/>
  <c r="G16"/>
  <c r="G15"/>
  <c r="E15"/>
  <c r="G14"/>
  <c r="E14"/>
  <c r="G13"/>
  <c r="E13"/>
  <c r="G12"/>
  <c r="E12"/>
  <c r="C11"/>
  <c r="C10"/>
  <c r="E9"/>
  <c r="C9"/>
  <c r="E8"/>
  <c r="C8"/>
  <c r="E7"/>
  <c r="C7"/>
  <c r="E6"/>
  <c r="E5"/>
  <c r="C5"/>
  <c r="G31" l="1"/>
  <c r="E31"/>
</calcChain>
</file>

<file path=xl/sharedStrings.xml><?xml version="1.0" encoding="utf-8"?>
<sst xmlns="http://schemas.openxmlformats.org/spreadsheetml/2006/main" count="76" uniqueCount="51">
  <si>
    <t>填报单位：合肥科学岛实验中学</t>
    <phoneticPr fontId="4" type="noConversion"/>
  </si>
  <si>
    <r>
      <t xml:space="preserve">   申报日期：2021 年4</t>
    </r>
    <r>
      <rPr>
        <sz val="12"/>
        <rFont val="宋体"/>
        <family val="3"/>
        <charset val="134"/>
      </rPr>
      <t>月</t>
    </r>
    <r>
      <rPr>
        <sz val="11"/>
        <color theme="1"/>
        <rFont val="等线"/>
        <family val="2"/>
        <charset val="134"/>
        <scheme val="minor"/>
      </rPr>
      <t>28</t>
    </r>
    <r>
      <rPr>
        <sz val="12"/>
        <rFont val="宋体"/>
        <family val="3"/>
        <charset val="134"/>
      </rPr>
      <t>日</t>
    </r>
    <phoneticPr fontId="4" type="noConversion"/>
  </si>
  <si>
    <t>序</t>
    <phoneticPr fontId="4" type="noConversion"/>
  </si>
  <si>
    <t>资产名称</t>
    <phoneticPr fontId="4" type="noConversion"/>
  </si>
  <si>
    <t>型号规格</t>
    <phoneticPr fontId="4" type="noConversion"/>
  </si>
  <si>
    <t>计量单位</t>
    <phoneticPr fontId="4" type="noConversion"/>
  </si>
  <si>
    <t>数</t>
    <phoneticPr fontId="4" type="noConversion"/>
  </si>
  <si>
    <t>购入建</t>
    <phoneticPr fontId="4" type="noConversion"/>
  </si>
  <si>
    <t>价  值</t>
    <phoneticPr fontId="4" type="noConversion"/>
  </si>
  <si>
    <t>号</t>
  </si>
  <si>
    <t>量</t>
  </si>
  <si>
    <t>造日期</t>
  </si>
  <si>
    <t>帐面原值</t>
    <phoneticPr fontId="4" type="noConversion"/>
  </si>
  <si>
    <t>志高空调</t>
    <phoneticPr fontId="3" type="noConversion"/>
  </si>
  <si>
    <t>台</t>
    <phoneticPr fontId="3" type="noConversion"/>
  </si>
  <si>
    <t>2017年</t>
    <phoneticPr fontId="3" type="noConversion"/>
  </si>
  <si>
    <t>NEW-35GD/12CJ9H3</t>
  </si>
  <si>
    <t>2018年2月</t>
    <phoneticPr fontId="3" type="noConversion"/>
  </si>
  <si>
    <t>美的空调</t>
    <phoneticPr fontId="3" type="noConversion"/>
  </si>
  <si>
    <t>2012.6-2014.6</t>
  </si>
  <si>
    <t>格力空调（柜机）</t>
    <phoneticPr fontId="3" type="noConversion"/>
  </si>
  <si>
    <t>2006年8月</t>
    <phoneticPr fontId="3" type="noConversion"/>
  </si>
  <si>
    <t>1998年7月</t>
    <phoneticPr fontId="3" type="noConversion"/>
  </si>
  <si>
    <t>格力空调</t>
    <phoneticPr fontId="3" type="noConversion"/>
  </si>
  <si>
    <t>衣柜</t>
  </si>
  <si>
    <t>个</t>
    <phoneticPr fontId="3" type="noConversion"/>
  </si>
  <si>
    <t>脸盆柜</t>
  </si>
  <si>
    <t>学生上下铺床</t>
  </si>
  <si>
    <t>套</t>
    <phoneticPr fontId="3" type="noConversion"/>
  </si>
  <si>
    <t>学生课课桌</t>
  </si>
  <si>
    <t>张</t>
    <phoneticPr fontId="3" type="noConversion"/>
  </si>
  <si>
    <t>学生课椅</t>
  </si>
  <si>
    <t>办公桌</t>
    <phoneticPr fontId="3" type="noConversion"/>
  </si>
  <si>
    <t>办公椅</t>
    <phoneticPr fontId="3" type="noConversion"/>
  </si>
  <si>
    <t>文件柜</t>
    <phoneticPr fontId="3" type="noConversion"/>
  </si>
  <si>
    <t>电教椅</t>
    <phoneticPr fontId="3" type="noConversion"/>
  </si>
  <si>
    <t>电视机</t>
  </si>
  <si>
    <t>台</t>
  </si>
  <si>
    <t>理想一体油印机</t>
    <phoneticPr fontId="3" type="noConversion"/>
  </si>
  <si>
    <t>TOSHIBA复印机</t>
  </si>
  <si>
    <t>STUDIO2303A</t>
  </si>
  <si>
    <t>方凳</t>
  </si>
  <si>
    <t>净化饮用水机</t>
    <phoneticPr fontId="3" type="noConversion"/>
  </si>
  <si>
    <t>电开水炉</t>
  </si>
  <si>
    <t>HIKVISION监控摄像头</t>
    <phoneticPr fontId="3" type="noConversion"/>
  </si>
  <si>
    <t>DS-2CD2625FD</t>
  </si>
  <si>
    <t>DS-2DC</t>
  </si>
  <si>
    <t>电扇</t>
    <phoneticPr fontId="3" type="noConversion"/>
  </si>
  <si>
    <t>太阳能空气源热水系统</t>
  </si>
  <si>
    <t>合计:</t>
    <phoneticPr fontId="4" type="noConversion"/>
  </si>
  <si>
    <t>拟处置资产明细清单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</si>
</sst>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8" formatCode="0_ "/>
  </numFmts>
  <fonts count="8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4" fontId="5" fillId="0" borderId="2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6" fillId="0" borderId="4" xfId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57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/>
    <xf numFmtId="57" fontId="5" fillId="0" borderId="4" xfId="0" applyNumberFormat="1" applyFont="1" applyBorder="1">
      <alignment vertical="center"/>
    </xf>
    <xf numFmtId="0" fontId="6" fillId="0" borderId="4" xfId="1" applyFont="1" applyBorder="1" applyAlignment="1">
      <alignment horizontal="left"/>
    </xf>
    <xf numFmtId="0" fontId="6" fillId="0" borderId="4" xfId="1" applyFont="1" applyBorder="1" applyAlignment="1">
      <alignment horizont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1" applyFont="1" applyBorder="1" applyAlignment="1">
      <alignment horizont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tencent%20files\18386144\filerecv\2021&#23398;&#26657;&#21335;&#21306;&#36164;&#20135;&#32479;&#357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 产 处 置 申 报 表"/>
      <sheetName val="南区监控摄像头"/>
      <sheetName val="学生宿舍资产合计"/>
      <sheetName val="男生宿舍楼"/>
      <sheetName val="女生宿舍楼"/>
      <sheetName val="南区四层教学楼"/>
      <sheetName val="教务处"/>
      <sheetName val="画室"/>
      <sheetName val="舞蹈房平房"/>
      <sheetName val="南区维修房二层楼"/>
      <sheetName val="食堂及门卫室"/>
    </sheetNames>
    <sheetDataSet>
      <sheetData sheetId="0"/>
      <sheetData sheetId="1"/>
      <sheetData sheetId="2">
        <row r="6">
          <cell r="D6" t="str">
            <v>KFR-35GW/K152+N3</v>
          </cell>
        </row>
        <row r="7">
          <cell r="F7">
            <v>62</v>
          </cell>
          <cell r="G7">
            <v>128</v>
          </cell>
          <cell r="H7">
            <v>84</v>
          </cell>
          <cell r="I7">
            <v>208</v>
          </cell>
          <cell r="K7">
            <v>62</v>
          </cell>
          <cell r="L7">
            <v>4</v>
          </cell>
        </row>
      </sheetData>
      <sheetData sheetId="3"/>
      <sheetData sheetId="4"/>
      <sheetData sheetId="5">
        <row r="26">
          <cell r="F26">
            <v>16</v>
          </cell>
        </row>
        <row r="27">
          <cell r="F27">
            <v>3</v>
          </cell>
        </row>
        <row r="28">
          <cell r="D28" t="str">
            <v>KFR-35GW/DY</v>
          </cell>
          <cell r="F28">
            <v>8</v>
          </cell>
        </row>
        <row r="29">
          <cell r="D29" t="str">
            <v>KFR-72W/E1</v>
          </cell>
          <cell r="F29">
            <v>2</v>
          </cell>
        </row>
        <row r="30">
          <cell r="G30">
            <v>35</v>
          </cell>
          <cell r="H30">
            <v>478</v>
          </cell>
          <cell r="J30">
            <v>32</v>
          </cell>
          <cell r="K30">
            <v>34</v>
          </cell>
          <cell r="L30">
            <v>14</v>
          </cell>
          <cell r="M30">
            <v>25</v>
          </cell>
          <cell r="N30">
            <v>2</v>
          </cell>
        </row>
      </sheetData>
      <sheetData sheetId="6">
        <row r="4">
          <cell r="D4">
            <v>2</v>
          </cell>
          <cell r="E4">
            <v>3</v>
          </cell>
          <cell r="F4">
            <v>1</v>
          </cell>
          <cell r="H4">
            <v>7</v>
          </cell>
          <cell r="I4">
            <v>14</v>
          </cell>
          <cell r="J4">
            <v>10</v>
          </cell>
          <cell r="L4" t="str">
            <v>JP785C</v>
          </cell>
        </row>
      </sheetData>
      <sheetData sheetId="7">
        <row r="4">
          <cell r="H4">
            <v>54</v>
          </cell>
        </row>
      </sheetData>
      <sheetData sheetId="8">
        <row r="4">
          <cell r="D4" t="str">
            <v>KFR-70LW/B</v>
          </cell>
          <cell r="F4">
            <v>2</v>
          </cell>
        </row>
        <row r="5">
          <cell r="D5" t="str">
            <v>KFR-35GW/K</v>
          </cell>
        </row>
        <row r="6">
          <cell r="D6" t="str">
            <v>KFR-100LW/K</v>
          </cell>
        </row>
        <row r="8">
          <cell r="M8">
            <v>47</v>
          </cell>
          <cell r="N8">
            <v>1</v>
          </cell>
        </row>
      </sheetData>
      <sheetData sheetId="9">
        <row r="16">
          <cell r="G16">
            <v>167</v>
          </cell>
          <cell r="I16">
            <v>35</v>
          </cell>
          <cell r="J16">
            <v>36</v>
          </cell>
          <cell r="K16">
            <v>1</v>
          </cell>
          <cell r="L16">
            <v>1</v>
          </cell>
        </row>
      </sheetData>
      <sheetData sheetId="10">
        <row r="4">
          <cell r="F4">
            <v>1</v>
          </cell>
        </row>
        <row r="5">
          <cell r="F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K8" sqref="K8"/>
    </sheetView>
  </sheetViews>
  <sheetFormatPr defaultRowHeight="13.5"/>
  <cols>
    <col min="2" max="2" width="22.25" customWidth="1"/>
    <col min="3" max="3" width="22.5" customWidth="1"/>
    <col min="6" max="6" width="18.875" customWidth="1"/>
    <col min="7" max="7" width="15.625" customWidth="1"/>
  </cols>
  <sheetData>
    <row r="1" spans="1:7" ht="39" customHeight="1">
      <c r="A1" s="29" t="s">
        <v>50</v>
      </c>
      <c r="B1" s="29"/>
      <c r="C1" s="29"/>
      <c r="D1" s="29"/>
      <c r="E1" s="29"/>
      <c r="F1" s="29"/>
      <c r="G1" s="29"/>
    </row>
    <row r="2" spans="1:7" ht="24.95" customHeight="1">
      <c r="A2" s="1" t="s">
        <v>0</v>
      </c>
      <c r="B2" s="2"/>
      <c r="C2" s="3"/>
      <c r="D2" s="30" t="s">
        <v>1</v>
      </c>
      <c r="E2" s="30"/>
      <c r="F2" s="30"/>
      <c r="G2" s="30"/>
    </row>
    <row r="3" spans="1:7" ht="24.95" customHeight="1">
      <c r="A3" s="4" t="s">
        <v>2</v>
      </c>
      <c r="B3" s="31" t="s">
        <v>3</v>
      </c>
      <c r="C3" s="33" t="s">
        <v>4</v>
      </c>
      <c r="D3" s="33" t="s">
        <v>5</v>
      </c>
      <c r="E3" s="5" t="s">
        <v>6</v>
      </c>
      <c r="F3" s="6" t="s">
        <v>7</v>
      </c>
      <c r="G3" s="10" t="s">
        <v>8</v>
      </c>
    </row>
    <row r="4" spans="1:7" ht="24.95" customHeight="1">
      <c r="A4" s="7" t="s">
        <v>9</v>
      </c>
      <c r="B4" s="32"/>
      <c r="C4" s="34"/>
      <c r="D4" s="34"/>
      <c r="E4" s="8" t="s">
        <v>10</v>
      </c>
      <c r="F4" s="9" t="s">
        <v>11</v>
      </c>
      <c r="G4" s="10" t="s">
        <v>12</v>
      </c>
    </row>
    <row r="5" spans="1:7" ht="24.95" customHeight="1">
      <c r="A5" s="11">
        <v>1</v>
      </c>
      <c r="B5" s="12" t="s">
        <v>13</v>
      </c>
      <c r="C5" s="13" t="str">
        <f>[1]学生宿舍资产合计!D6</f>
        <v>KFR-35GW/K152+N3</v>
      </c>
      <c r="D5" s="15" t="s">
        <v>14</v>
      </c>
      <c r="E5" s="16">
        <f>[1]学生宿舍资产合计!F7+[1]南区四层教学楼!F26+[1]食堂及门卫室!F4</f>
        <v>79</v>
      </c>
      <c r="F5" s="17" t="s">
        <v>15</v>
      </c>
      <c r="G5" s="35">
        <v>146400</v>
      </c>
    </row>
    <row r="6" spans="1:7" ht="24.95" customHeight="1">
      <c r="A6" s="11">
        <v>2</v>
      </c>
      <c r="B6" s="12" t="s">
        <v>13</v>
      </c>
      <c r="C6" s="13" t="s">
        <v>16</v>
      </c>
      <c r="D6" s="15" t="s">
        <v>14</v>
      </c>
      <c r="E6" s="16">
        <f>[1]南区四层教学楼!F27</f>
        <v>3</v>
      </c>
      <c r="F6" s="18" t="s">
        <v>17</v>
      </c>
      <c r="G6" s="35">
        <v>5580</v>
      </c>
    </row>
    <row r="7" spans="1:7" ht="24.95" customHeight="1">
      <c r="A7" s="11">
        <v>3</v>
      </c>
      <c r="B7" s="12" t="s">
        <v>18</v>
      </c>
      <c r="C7" s="13" t="str">
        <f>[1]南区四层教学楼!D28</f>
        <v>KFR-35GW/DY</v>
      </c>
      <c r="D7" s="15" t="s">
        <v>14</v>
      </c>
      <c r="E7" s="16">
        <f>[1]南区四层教学楼!F28+[1]食堂及门卫室!F5+[1]教务处!D4</f>
        <v>11</v>
      </c>
      <c r="F7" s="17" t="s">
        <v>19</v>
      </c>
      <c r="G7" s="35">
        <v>26180</v>
      </c>
    </row>
    <row r="8" spans="1:7" ht="24.95" customHeight="1">
      <c r="A8" s="11">
        <v>4</v>
      </c>
      <c r="B8" s="12" t="s">
        <v>20</v>
      </c>
      <c r="C8" s="13" t="str">
        <f>[1]南区四层教学楼!D29</f>
        <v>KFR-72W/E1</v>
      </c>
      <c r="D8" s="15" t="s">
        <v>14</v>
      </c>
      <c r="E8" s="16">
        <f>[1]南区四层教学楼!F29</f>
        <v>2</v>
      </c>
      <c r="F8" s="18" t="s">
        <v>21</v>
      </c>
      <c r="G8" s="35">
        <v>8860</v>
      </c>
    </row>
    <row r="9" spans="1:7" ht="24.95" customHeight="1">
      <c r="A9" s="11">
        <v>5</v>
      </c>
      <c r="B9" s="12" t="s">
        <v>20</v>
      </c>
      <c r="C9" s="13" t="str">
        <f>[1]舞蹈房平房!D4</f>
        <v>KFR-70LW/B</v>
      </c>
      <c r="D9" s="15" t="s">
        <v>14</v>
      </c>
      <c r="E9" s="16">
        <f>[1]舞蹈房平房!F4</f>
        <v>2</v>
      </c>
      <c r="F9" s="18" t="s">
        <v>22</v>
      </c>
      <c r="G9" s="35">
        <v>90000</v>
      </c>
    </row>
    <row r="10" spans="1:7" ht="24.95" customHeight="1">
      <c r="A10" s="11">
        <v>6</v>
      </c>
      <c r="B10" s="12" t="s">
        <v>23</v>
      </c>
      <c r="C10" s="13" t="str">
        <f>[1]舞蹈房平房!D5</f>
        <v>KFR-35GW/K</v>
      </c>
      <c r="D10" s="15" t="s">
        <v>14</v>
      </c>
      <c r="E10" s="16">
        <v>1</v>
      </c>
      <c r="F10" s="17">
        <v>40057</v>
      </c>
      <c r="G10" s="35">
        <v>8860</v>
      </c>
    </row>
    <row r="11" spans="1:7" ht="24.95" customHeight="1">
      <c r="A11" s="11">
        <v>7</v>
      </c>
      <c r="B11" s="12" t="s">
        <v>20</v>
      </c>
      <c r="C11" s="13" t="str">
        <f>[1]舞蹈房平房!D6</f>
        <v>KFR-100LW/K</v>
      </c>
      <c r="D11" s="15" t="s">
        <v>14</v>
      </c>
      <c r="E11" s="16">
        <v>1</v>
      </c>
      <c r="F11" s="17">
        <v>37012</v>
      </c>
      <c r="G11" s="35">
        <v>4650</v>
      </c>
    </row>
    <row r="12" spans="1:7" ht="24.95" customHeight="1">
      <c r="A12" s="11">
        <v>8</v>
      </c>
      <c r="B12" s="14" t="s">
        <v>24</v>
      </c>
      <c r="C12" s="14"/>
      <c r="D12" s="15" t="s">
        <v>25</v>
      </c>
      <c r="E12" s="16">
        <f>[1]学生宿舍资产合计!G7</f>
        <v>128</v>
      </c>
      <c r="F12" s="10"/>
      <c r="G12" s="35">
        <f>560*128</f>
        <v>71680</v>
      </c>
    </row>
    <row r="13" spans="1:7" ht="24.95" customHeight="1">
      <c r="A13" s="11">
        <v>9</v>
      </c>
      <c r="B13" s="14" t="s">
        <v>26</v>
      </c>
      <c r="C13" s="14"/>
      <c r="D13" s="15" t="s">
        <v>25</v>
      </c>
      <c r="E13" s="16">
        <f>[1]学生宿舍资产合计!H7</f>
        <v>84</v>
      </c>
      <c r="F13" s="10"/>
      <c r="G13" s="35">
        <f>460*84</f>
        <v>38640</v>
      </c>
    </row>
    <row r="14" spans="1:7" ht="24.95" customHeight="1">
      <c r="A14" s="11">
        <v>10</v>
      </c>
      <c r="B14" s="14" t="s">
        <v>27</v>
      </c>
      <c r="C14" s="14"/>
      <c r="D14" s="15" t="s">
        <v>28</v>
      </c>
      <c r="E14" s="16">
        <f>[1]学生宿舍资产合计!I7+[1]南区维修房二层楼!I16</f>
        <v>243</v>
      </c>
      <c r="F14" s="14"/>
      <c r="G14" s="35">
        <f>470*243</f>
        <v>114210</v>
      </c>
    </row>
    <row r="15" spans="1:7" ht="24.95" customHeight="1">
      <c r="A15" s="11">
        <v>11</v>
      </c>
      <c r="B15" s="14" t="s">
        <v>29</v>
      </c>
      <c r="C15" s="14"/>
      <c r="D15" s="15" t="s">
        <v>30</v>
      </c>
      <c r="E15" s="16">
        <f>[1]南区四层教学楼!H30+[1]南区维修房二层楼!G16+[1]画室!H4+[1]教务处!F4</f>
        <v>700</v>
      </c>
      <c r="F15" s="14"/>
      <c r="G15" s="35">
        <f>138*700</f>
        <v>96600</v>
      </c>
    </row>
    <row r="16" spans="1:7" ht="24.95" customHeight="1">
      <c r="A16" s="11">
        <v>12</v>
      </c>
      <c r="B16" s="14" t="s">
        <v>31</v>
      </c>
      <c r="C16" s="14"/>
      <c r="D16" s="15" t="s">
        <v>30</v>
      </c>
      <c r="E16" s="16">
        <v>700</v>
      </c>
      <c r="F16" s="14"/>
      <c r="G16" s="35">
        <f>50*700</f>
        <v>35000</v>
      </c>
    </row>
    <row r="17" spans="1:7" ht="24.95" customHeight="1">
      <c r="A17" s="11">
        <v>13</v>
      </c>
      <c r="B17" s="14" t="s">
        <v>32</v>
      </c>
      <c r="C17" s="14"/>
      <c r="D17" s="15" t="s">
        <v>30</v>
      </c>
      <c r="E17" s="16">
        <f>[1]南区四层教学楼!J30+[1]教务处!H4</f>
        <v>39</v>
      </c>
      <c r="F17" s="14"/>
      <c r="G17" s="35">
        <f>1000*39</f>
        <v>39000</v>
      </c>
    </row>
    <row r="18" spans="1:7" ht="24.95" customHeight="1">
      <c r="A18" s="11">
        <v>14</v>
      </c>
      <c r="B18" s="14" t="s">
        <v>33</v>
      </c>
      <c r="C18" s="14"/>
      <c r="D18" s="15" t="s">
        <v>30</v>
      </c>
      <c r="E18" s="16">
        <f>[1]南区四层教学楼!K30+[1]教务处!I4</f>
        <v>48</v>
      </c>
      <c r="F18" s="14"/>
      <c r="G18" s="35">
        <f>150*48</f>
        <v>7200</v>
      </c>
    </row>
    <row r="19" spans="1:7" ht="24.95" customHeight="1">
      <c r="A19" s="11">
        <v>15</v>
      </c>
      <c r="B19" s="14" t="s">
        <v>34</v>
      </c>
      <c r="C19" s="14"/>
      <c r="D19" s="15" t="s">
        <v>30</v>
      </c>
      <c r="E19" s="16">
        <f>[1]南区四层教学楼!L30+[1]教务处!J4</f>
        <v>24</v>
      </c>
      <c r="F19" s="14"/>
      <c r="G19" s="35">
        <f>500*24</f>
        <v>12000</v>
      </c>
    </row>
    <row r="20" spans="1:7" ht="24.95" customHeight="1">
      <c r="A20" s="11">
        <v>16</v>
      </c>
      <c r="B20" s="14" t="s">
        <v>35</v>
      </c>
      <c r="C20" s="14"/>
      <c r="D20" s="15" t="s">
        <v>30</v>
      </c>
      <c r="E20" s="16">
        <f>[1]南区四层教学楼!M30</f>
        <v>25</v>
      </c>
      <c r="F20" s="14"/>
      <c r="G20" s="35">
        <f>30*25</f>
        <v>750</v>
      </c>
    </row>
    <row r="21" spans="1:7" ht="24.95" customHeight="1">
      <c r="A21" s="11">
        <v>17</v>
      </c>
      <c r="B21" s="14" t="s">
        <v>36</v>
      </c>
      <c r="C21" s="14"/>
      <c r="D21" s="15" t="s">
        <v>37</v>
      </c>
      <c r="E21" s="16">
        <f>[1]舞蹈房平房!N8+[1]南区维修房二层楼!L16</f>
        <v>2</v>
      </c>
      <c r="F21" s="14"/>
      <c r="G21" s="35">
        <v>8400</v>
      </c>
    </row>
    <row r="22" spans="1:7" ht="24.95" customHeight="1">
      <c r="A22" s="11">
        <v>18</v>
      </c>
      <c r="B22" s="14" t="s">
        <v>38</v>
      </c>
      <c r="C22" s="14" t="str">
        <f>[1]教务处!L4</f>
        <v>JP785C</v>
      </c>
      <c r="D22" s="15" t="s">
        <v>37</v>
      </c>
      <c r="E22" s="16">
        <v>1</v>
      </c>
      <c r="F22" s="14"/>
      <c r="G22" s="35">
        <v>26000</v>
      </c>
    </row>
    <row r="23" spans="1:7" ht="24.95" customHeight="1">
      <c r="A23" s="11">
        <v>19</v>
      </c>
      <c r="B23" s="14" t="s">
        <v>39</v>
      </c>
      <c r="C23" s="14" t="s">
        <v>40</v>
      </c>
      <c r="D23" s="15" t="s">
        <v>37</v>
      </c>
      <c r="E23" s="16">
        <v>1</v>
      </c>
      <c r="F23" s="14"/>
      <c r="G23" s="35">
        <v>3560</v>
      </c>
    </row>
    <row r="24" spans="1:7" ht="24.95" customHeight="1">
      <c r="A24" s="11">
        <v>20</v>
      </c>
      <c r="B24" s="14" t="s">
        <v>41</v>
      </c>
      <c r="C24" s="14"/>
      <c r="D24" s="15" t="s">
        <v>30</v>
      </c>
      <c r="E24" s="16">
        <f>[1]舞蹈房平房!M8</f>
        <v>47</v>
      </c>
      <c r="F24" s="14"/>
      <c r="G24" s="35">
        <f>20*47</f>
        <v>940</v>
      </c>
    </row>
    <row r="25" spans="1:7" ht="24.95" customHeight="1">
      <c r="A25" s="11">
        <v>21</v>
      </c>
      <c r="B25" s="14" t="s">
        <v>42</v>
      </c>
      <c r="C25" s="14"/>
      <c r="D25" s="15" t="s">
        <v>14</v>
      </c>
      <c r="E25" s="16">
        <f>[1]学生宿舍资产合计!L7+[1]南区四层教学楼!N30</f>
        <v>6</v>
      </c>
      <c r="F25" s="14"/>
      <c r="G25" s="35">
        <f>430*6</f>
        <v>2580</v>
      </c>
    </row>
    <row r="26" spans="1:7" ht="24.95" customHeight="1">
      <c r="A26" s="11">
        <v>22</v>
      </c>
      <c r="B26" s="14" t="s">
        <v>43</v>
      </c>
      <c r="C26" s="14"/>
      <c r="D26" s="15" t="s">
        <v>14</v>
      </c>
      <c r="E26" s="16">
        <f>[1]南区维修房二层楼!K16</f>
        <v>1</v>
      </c>
      <c r="F26" s="14"/>
      <c r="G26" s="35">
        <v>2380</v>
      </c>
    </row>
    <row r="27" spans="1:7" ht="24.95" customHeight="1">
      <c r="A27" s="24">
        <v>23</v>
      </c>
      <c r="B27" s="14" t="s">
        <v>44</v>
      </c>
      <c r="C27" s="14" t="s">
        <v>45</v>
      </c>
      <c r="D27" s="15" t="s">
        <v>14</v>
      </c>
      <c r="E27" s="16">
        <v>59</v>
      </c>
      <c r="F27" s="14"/>
      <c r="G27" s="27">
        <v>224000</v>
      </c>
    </row>
    <row r="28" spans="1:7" ht="24.95" customHeight="1">
      <c r="A28" s="25"/>
      <c r="B28" s="14" t="s">
        <v>44</v>
      </c>
      <c r="C28" s="14" t="s">
        <v>46</v>
      </c>
      <c r="D28" s="15" t="s">
        <v>14</v>
      </c>
      <c r="E28" s="16">
        <v>2</v>
      </c>
      <c r="F28" s="14"/>
      <c r="G28" s="28"/>
    </row>
    <row r="29" spans="1:7" ht="24.95" customHeight="1">
      <c r="A29" s="11">
        <v>24</v>
      </c>
      <c r="B29" s="14" t="s">
        <v>47</v>
      </c>
      <c r="C29" s="14"/>
      <c r="D29" s="15" t="s">
        <v>14</v>
      </c>
      <c r="E29" s="16">
        <f>[1]学生宿舍资产合计!K7+[1]南区四层教学楼!G30+[1]南区维修房二层楼!J16+[1]教务处!E4</f>
        <v>136</v>
      </c>
      <c r="F29" s="14"/>
      <c r="G29" s="35">
        <f>150*136</f>
        <v>20400</v>
      </c>
    </row>
    <row r="30" spans="1:7" ht="24.95" customHeight="1">
      <c r="A30" s="11">
        <v>25</v>
      </c>
      <c r="B30" s="14" t="s">
        <v>48</v>
      </c>
      <c r="C30" s="14"/>
      <c r="D30" s="15" t="s">
        <v>28</v>
      </c>
      <c r="E30" s="16">
        <v>2</v>
      </c>
      <c r="F30" s="20">
        <v>43009</v>
      </c>
      <c r="G30" s="35">
        <v>147875.5</v>
      </c>
    </row>
    <row r="31" spans="1:7" ht="24.95" customHeight="1">
      <c r="A31" s="26" t="s">
        <v>49</v>
      </c>
      <c r="B31" s="26"/>
      <c r="C31" s="21"/>
      <c r="D31" s="19"/>
      <c r="E31" s="16">
        <f>SUM(E5:E30)</f>
        <v>2347</v>
      </c>
      <c r="F31" s="22"/>
      <c r="G31" s="23">
        <f>SUM(G5:G30)</f>
        <v>1141745.5</v>
      </c>
    </row>
  </sheetData>
  <mergeCells count="8">
    <mergeCell ref="A27:A28"/>
    <mergeCell ref="A31:B31"/>
    <mergeCell ref="G27:G28"/>
    <mergeCell ref="A1:G1"/>
    <mergeCell ref="D2:G2"/>
    <mergeCell ref="B3:B4"/>
    <mergeCell ref="C3:C4"/>
    <mergeCell ref="D3:D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NTKO</cp:lastModifiedBy>
  <dcterms:created xsi:type="dcterms:W3CDTF">2021-05-11T02:03:04Z</dcterms:created>
  <dcterms:modified xsi:type="dcterms:W3CDTF">2021-05-12T02:52:57Z</dcterms:modified>
</cp:coreProperties>
</file>